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9116670E-B4BA-42F5-9703-CE6BB31E1053}" xr6:coauthVersionLast="36" xr6:coauthVersionMax="36" xr10:uidLastSave="{00000000-0000-0000-0000-000000000000}"/>
  <bookViews>
    <workbookView xWindow="0" yWindow="0" windowWidth="20490" windowHeight="7665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Лист1!$E$2:$E$68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43" i="1"/>
  <c r="E33" i="1"/>
  <c r="E31" i="1"/>
  <c r="E29" i="1"/>
  <c r="E27" i="1"/>
  <c r="E26" i="1"/>
  <c r="E24" i="1"/>
  <c r="E23" i="1"/>
  <c r="E20" i="1"/>
  <c r="E19" i="1"/>
  <c r="E16" i="1"/>
  <c r="E17" i="1"/>
  <c r="E14" i="1"/>
  <c r="E13" i="1"/>
  <c r="E12" i="1"/>
  <c r="E9" i="1"/>
  <c r="E11" i="1"/>
  <c r="E8" i="1"/>
  <c r="E10" i="1"/>
  <c r="E7" i="1"/>
  <c r="E6" i="1"/>
  <c r="E54" i="1"/>
  <c r="E38" i="1"/>
  <c r="E37" i="1"/>
  <c r="E50" i="1"/>
  <c r="E47" i="1"/>
  <c r="E51" i="1"/>
  <c r="E39" i="1"/>
  <c r="E44" i="1"/>
  <c r="E32" i="1"/>
  <c r="E28" i="1"/>
  <c r="E40" i="1"/>
  <c r="E58" i="1"/>
  <c r="E48" i="1"/>
  <c r="E30" i="1"/>
  <c r="E21" i="1"/>
  <c r="E61" i="1"/>
  <c r="E59" i="1"/>
</calcChain>
</file>

<file path=xl/sharedStrings.xml><?xml version="1.0" encoding="utf-8"?>
<sst xmlns="http://schemas.openxmlformats.org/spreadsheetml/2006/main" count="168" uniqueCount="114">
  <si>
    <t>№ п/п</t>
  </si>
  <si>
    <t>Класс</t>
  </si>
  <si>
    <t>Балл (из 100)</t>
  </si>
  <si>
    <t>ФИО</t>
  </si>
  <si>
    <t>Суходанов Никита Иванович</t>
  </si>
  <si>
    <t>МАОУ «ОЦ № 5 г. Челябинска»</t>
  </si>
  <si>
    <t>11</t>
  </si>
  <si>
    <t>Карпова Дарья Георгиевна</t>
  </si>
  <si>
    <t>МАОУ «Гимназия № 100 г. Челябинска»</t>
  </si>
  <si>
    <t>9</t>
  </si>
  <si>
    <t>Буркова Ангелина Алексеевна</t>
  </si>
  <si>
    <t>МАОУ «СОШ № 104 г. Челябинска»</t>
  </si>
  <si>
    <t>Абдуллина Лиана Рустамовна</t>
  </si>
  <si>
    <t>МАОУ «СОШ № 152 г. Челябинска»</t>
  </si>
  <si>
    <t>Сидоренко Михаил</t>
  </si>
  <si>
    <t>Масгутова Аиша Маратовна</t>
  </si>
  <si>
    <t>ЧИПС УрГУПС</t>
  </si>
  <si>
    <t>Мухлынина Анна Андреевна</t>
  </si>
  <si>
    <t>МБОУ «СОШ № 121 г. Челябинска»</t>
  </si>
  <si>
    <t>Черненок Ксения Владимировна</t>
  </si>
  <si>
    <t>МБОУ «СОШ № 92 г. Челябинска»</t>
  </si>
  <si>
    <t>Кодиралиева Зебохон Абдумубиновна</t>
  </si>
  <si>
    <t>Гафаров Даниил Алексеевич</t>
  </si>
  <si>
    <t>МБОУ «Лицей № 88 г. Челябинска»</t>
  </si>
  <si>
    <t>Тепляшина Анна Ивановна</t>
  </si>
  <si>
    <t>МАОУ «ОЦ «НЬЮТОН» г. Челябинска»</t>
  </si>
  <si>
    <t>Джабаров Акбар Ибодуллоевич</t>
  </si>
  <si>
    <t>МБОУ «СОШ № 54 г. Челябинска»</t>
  </si>
  <si>
    <t>Танайцева Ксения Владимировна</t>
  </si>
  <si>
    <t>Заремба Екатерина Дмитриевна</t>
  </si>
  <si>
    <t>Марков Михаил Сергеевич</t>
  </si>
  <si>
    <t>МАОУ «СОШ № 5 г. Челябинска»</t>
  </si>
  <si>
    <t>Фахретдинова Анастасия Ринатовна</t>
  </si>
  <si>
    <t>МАОУ «Лицей № 102 г. Челябинска»</t>
  </si>
  <si>
    <t xml:space="preserve">Гаврилова Елизавета Вячеславовна </t>
  </si>
  <si>
    <t>10</t>
  </si>
  <si>
    <t>Исаева Камила Викторовна</t>
  </si>
  <si>
    <t>МАОУ «СОШ № 124 г. Челябинска»</t>
  </si>
  <si>
    <t>Саитмуратова Элиза Зауровна</t>
  </si>
  <si>
    <t>МАОУ «СОШ № 36 г. Челябинска»</t>
  </si>
  <si>
    <t>Тарасова Валерия Сергеевна</t>
  </si>
  <si>
    <t xml:space="preserve">Диянова Дарья </t>
  </si>
  <si>
    <t>МАОУ «СОШ № 15 г. Челябинска»</t>
  </si>
  <si>
    <t>Юхнина Екатерина Константиновна</t>
  </si>
  <si>
    <t>МБОУ «СОШ № 12 г. Челябинска»</t>
  </si>
  <si>
    <t>Ополихин Георгий Федорович</t>
  </si>
  <si>
    <t>8</t>
  </si>
  <si>
    <t>Ерхов Денис Юрьевич</t>
  </si>
  <si>
    <t>Степанова Виктория Александровна</t>
  </si>
  <si>
    <t>МАОУ «Лицей № 37 г. Челябинска»</t>
  </si>
  <si>
    <t>Багаева Виктория Сергеевна</t>
  </si>
  <si>
    <t>Трушина Варвара Ильинична</t>
  </si>
  <si>
    <t>МАОУ «Академический лицей № 95 г. Челябинска»</t>
  </si>
  <si>
    <t>Шаркова Елена Анатольевна</t>
  </si>
  <si>
    <t>Новик Дарья Евгеньевна</t>
  </si>
  <si>
    <t>Макосейчук Савва Алексеевич</t>
  </si>
  <si>
    <t>Григоренко Светлана Вячеславовна</t>
  </si>
  <si>
    <t>Кунц Владимир Владимирович</t>
  </si>
  <si>
    <t>Федосеева Ева Семеновна</t>
  </si>
  <si>
    <t>МАОУ «Лицей № 142 г. Челябинска»</t>
  </si>
  <si>
    <t>Родионова Таисия Владиславовна</t>
  </si>
  <si>
    <t>МАОУ «Лицей № 82 г. Челябинска»</t>
  </si>
  <si>
    <t>МАОУ «СОШ № 108 г. Челябинска»</t>
  </si>
  <si>
    <t>Карелин Егор Сергеевич</t>
  </si>
  <si>
    <t>Чернова Софья Алексеевна</t>
  </si>
  <si>
    <t>Бобышев Кирилл Евгеньевич</t>
  </si>
  <si>
    <t>МАОУ «Лицей № 67 г. Челябинска»</t>
  </si>
  <si>
    <t>Кузнецова Полина Евгеньевна</t>
  </si>
  <si>
    <t>МБОУ «Гимназия № 10 г. Челябинска»</t>
  </si>
  <si>
    <t>Реут Марина Дмитриевна</t>
  </si>
  <si>
    <t>Плаксин Евгений Андреевич</t>
  </si>
  <si>
    <t>Варачева Арина Андреевна</t>
  </si>
  <si>
    <t>1 курс</t>
  </si>
  <si>
    <t>Харитонова Ангелина Ильинична</t>
  </si>
  <si>
    <t>Батина Полина</t>
  </si>
  <si>
    <t>Беленина Кристина Алексеевна</t>
  </si>
  <si>
    <t>Артемьева Полина Евгеньевна</t>
  </si>
  <si>
    <t>МАОУ «СОШ № 145 г. Челябинска»</t>
  </si>
  <si>
    <t>Чемерегов Александр Андреевич</t>
  </si>
  <si>
    <t>Ковтун Екатерина Владимировна</t>
  </si>
  <si>
    <t>Мифтахов Тамерлан Маратович</t>
  </si>
  <si>
    <t>Вольхина Елизавета</t>
  </si>
  <si>
    <t>МАОУ «СОШ № 2 г. Челябинска»</t>
  </si>
  <si>
    <t>Ковалёва Екатерина Витальевна</t>
  </si>
  <si>
    <t>Гирфанова Алина Дамилевна</t>
  </si>
  <si>
    <t>Рязанцева Софья Михайловна</t>
  </si>
  <si>
    <t>Лисова Анна Сергеевна</t>
  </si>
  <si>
    <t>Раховская Евгения Владимировна</t>
  </si>
  <si>
    <t>МАОУ «ОЦ № 2 г. Челябинска»</t>
  </si>
  <si>
    <t>Чертков Александр  Владимирович</t>
  </si>
  <si>
    <t>Рязанова Елизавета Евгеньевна</t>
  </si>
  <si>
    <t>Дегтярева Милолика Михайловна</t>
  </si>
  <si>
    <t>Половинчик Мария Владимировна</t>
  </si>
  <si>
    <t>Сергеева Софья Андреевна</t>
  </si>
  <si>
    <t>МАОУ «СОШ № 21 г. Челябинска»</t>
  </si>
  <si>
    <t xml:space="preserve">Шакирова Анастасия Вячеславовна </t>
  </si>
  <si>
    <t>Гугова Диана Антоновна</t>
  </si>
  <si>
    <t>Шафаева Нармин</t>
  </si>
  <si>
    <t>Самарина Ксения Евгеньевна</t>
  </si>
  <si>
    <t>Григорян Ален Тигранович</t>
  </si>
  <si>
    <t>Илларионова Екатерина</t>
  </si>
  <si>
    <t>КГБ ПОУ «Норильский колледж искусств»</t>
  </si>
  <si>
    <t>МОБУ СОШ № 6 г. Тынды Амурской области</t>
  </si>
  <si>
    <t>МОБУ СОШ № 100 г. Сочи им. Героя Советского Союза Худякова И.С.</t>
  </si>
  <si>
    <t>МОУ «Краснооктябрьская СОШ»</t>
  </si>
  <si>
    <t>МАОУ «СОШ № 35 г. Златоуста»</t>
  </si>
  <si>
    <t>МОУ «СОШ № 13 г. Копейска»</t>
  </si>
  <si>
    <t>МАОУ «СОШ № 2 г. Златоуста»</t>
  </si>
  <si>
    <t>Результаты первого (отборочного) этапа
университетской олимпиады «Старт» 
по направлению  «Химия» в 2023-2024 учебном году</t>
  </si>
  <si>
    <t>ЧОУ «Челябинская православная гимназия
во имя Святого Праведного Симеона Верхотурского Чудотворца»</t>
  </si>
  <si>
    <t>МБОУ «СОШ № 14 г. Челябинска»</t>
  </si>
  <si>
    <t>МОУ «СОШ № 13» Копейского городского округа</t>
  </si>
  <si>
    <r>
      <t xml:space="preserve">Образовательная организация                                 </t>
    </r>
    <r>
      <rPr>
        <b/>
        <i/>
        <sz val="11"/>
        <color theme="1"/>
        <rFont val="Times New Roman"/>
        <family val="1"/>
        <charset val="204"/>
      </rPr>
      <t>(согласно официальному названию)</t>
    </r>
  </si>
  <si>
    <t>2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</si>
</sst>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topLeftCell="A43" workbookViewId="0">
      <selection activeCell="D18" sqref="D18"/>
    </sheetView>
  </sheetViews>
  <sheetFormatPr defaultColWidth="8.85546875" defaultRowHeight="15" x14ac:dyDescent="0.25"/>
  <cols>
    <col min="2" max="2" width="38.85546875" style="14" customWidth="1"/>
    <col min="3" max="3" width="52.42578125" style="14" customWidth="1"/>
    <col min="5" max="5" width="9.28515625" customWidth="1"/>
    <col min="6" max="6" width="0.42578125" hidden="1" customWidth="1"/>
    <col min="7" max="7" width="12.42578125" hidden="1" customWidth="1"/>
  </cols>
  <sheetData>
    <row r="1" spans="1:7" ht="63" customHeight="1" x14ac:dyDescent="0.25">
      <c r="A1" s="7" t="s">
        <v>108</v>
      </c>
      <c r="B1" s="7"/>
      <c r="C1" s="7"/>
      <c r="D1" s="7"/>
      <c r="E1" s="7"/>
      <c r="F1" s="7"/>
      <c r="G1" s="7"/>
    </row>
    <row r="2" spans="1:7" ht="23.25" customHeight="1" x14ac:dyDescent="0.25">
      <c r="A2" s="8" t="s">
        <v>0</v>
      </c>
      <c r="B2" s="5" t="s">
        <v>3</v>
      </c>
      <c r="C2" s="8" t="s">
        <v>112</v>
      </c>
      <c r="D2" s="8" t="s">
        <v>1</v>
      </c>
      <c r="E2" s="8" t="s">
        <v>2</v>
      </c>
    </row>
    <row r="3" spans="1:7" ht="23.25" customHeight="1" x14ac:dyDescent="0.25">
      <c r="A3" s="9"/>
      <c r="B3" s="6"/>
      <c r="C3" s="10"/>
      <c r="D3" s="9"/>
      <c r="E3" s="9"/>
    </row>
    <row r="4" spans="1:7" ht="18" customHeight="1" x14ac:dyDescent="0.25">
      <c r="A4" s="1">
        <v>1</v>
      </c>
      <c r="B4" s="12" t="s">
        <v>76</v>
      </c>
      <c r="C4" s="12" t="s">
        <v>77</v>
      </c>
      <c r="D4" s="2" t="s">
        <v>35</v>
      </c>
      <c r="E4" s="11">
        <v>100</v>
      </c>
    </row>
    <row r="5" spans="1:7" ht="18" customHeight="1" x14ac:dyDescent="0.25">
      <c r="A5" s="1">
        <v>2</v>
      </c>
      <c r="B5" s="12" t="s">
        <v>83</v>
      </c>
      <c r="C5" s="12" t="s">
        <v>49</v>
      </c>
      <c r="D5" s="2">
        <v>9</v>
      </c>
      <c r="E5" s="11">
        <v>99</v>
      </c>
    </row>
    <row r="6" spans="1:7" ht="18" customHeight="1" x14ac:dyDescent="0.25">
      <c r="A6" s="1">
        <v>3</v>
      </c>
      <c r="B6" s="12" t="s">
        <v>34</v>
      </c>
      <c r="C6" s="12" t="s">
        <v>18</v>
      </c>
      <c r="D6" s="2" t="s">
        <v>35</v>
      </c>
      <c r="E6" s="11">
        <f>25+19+20+14+20</f>
        <v>98</v>
      </c>
    </row>
    <row r="7" spans="1:7" ht="18" customHeight="1" x14ac:dyDescent="0.25">
      <c r="A7" s="1">
        <v>4</v>
      </c>
      <c r="B7" s="12" t="s">
        <v>95</v>
      </c>
      <c r="C7" s="12" t="s">
        <v>13</v>
      </c>
      <c r="D7" s="2">
        <v>9</v>
      </c>
      <c r="E7" s="11">
        <f>25+20+18+14+20</f>
        <v>97</v>
      </c>
    </row>
    <row r="8" spans="1:7" ht="18" customHeight="1" x14ac:dyDescent="0.25">
      <c r="A8" s="1">
        <v>5</v>
      </c>
      <c r="B8" s="12" t="s">
        <v>19</v>
      </c>
      <c r="C8" s="12" t="s">
        <v>20</v>
      </c>
      <c r="D8" s="2" t="s">
        <v>6</v>
      </c>
      <c r="E8" s="11">
        <f>25+18+18+20+15</f>
        <v>96</v>
      </c>
    </row>
    <row r="9" spans="1:7" ht="18" customHeight="1" x14ac:dyDescent="0.25">
      <c r="A9" s="1">
        <v>6</v>
      </c>
      <c r="B9" s="12" t="s">
        <v>4</v>
      </c>
      <c r="C9" s="12" t="s">
        <v>5</v>
      </c>
      <c r="D9" s="2">
        <v>11</v>
      </c>
      <c r="E9" s="11">
        <f>24+19+20+14+18</f>
        <v>95</v>
      </c>
    </row>
    <row r="10" spans="1:7" ht="18" customHeight="1" x14ac:dyDescent="0.25">
      <c r="A10" s="1">
        <v>7</v>
      </c>
      <c r="B10" s="12" t="s">
        <v>91</v>
      </c>
      <c r="C10" s="12" t="s">
        <v>18</v>
      </c>
      <c r="D10" s="2">
        <v>10</v>
      </c>
      <c r="E10" s="11">
        <f>22+19+19+14+20</f>
        <v>94</v>
      </c>
    </row>
    <row r="11" spans="1:7" ht="18" customHeight="1" x14ac:dyDescent="0.25">
      <c r="A11" s="1">
        <v>8</v>
      </c>
      <c r="B11" s="12" t="s">
        <v>85</v>
      </c>
      <c r="C11" s="12" t="s">
        <v>102</v>
      </c>
      <c r="D11" s="2">
        <v>10</v>
      </c>
      <c r="E11" s="11">
        <f>21+19+20+15+18</f>
        <v>93</v>
      </c>
    </row>
    <row r="12" spans="1:7" ht="18" customHeight="1" x14ac:dyDescent="0.25">
      <c r="A12" s="1">
        <v>9</v>
      </c>
      <c r="B12" s="12" t="s">
        <v>43</v>
      </c>
      <c r="C12" s="12" t="s">
        <v>44</v>
      </c>
      <c r="D12" s="2">
        <v>10</v>
      </c>
      <c r="E12" s="11">
        <f>21+17+20+15+19.5</f>
        <v>92.5</v>
      </c>
    </row>
    <row r="13" spans="1:7" ht="18" customHeight="1" x14ac:dyDescent="0.25">
      <c r="A13" s="1">
        <v>10</v>
      </c>
      <c r="B13" s="12" t="s">
        <v>10</v>
      </c>
      <c r="C13" s="12" t="s">
        <v>11</v>
      </c>
      <c r="D13" s="2" t="s">
        <v>6</v>
      </c>
      <c r="E13" s="11">
        <f>22+18+20+13+19</f>
        <v>92</v>
      </c>
    </row>
    <row r="14" spans="1:7" ht="18" customHeight="1" x14ac:dyDescent="0.25">
      <c r="A14" s="1">
        <v>11</v>
      </c>
      <c r="B14" s="12" t="s">
        <v>65</v>
      </c>
      <c r="C14" s="12" t="s">
        <v>66</v>
      </c>
      <c r="D14" s="2">
        <v>11</v>
      </c>
      <c r="E14" s="11">
        <f>22+19+16.5+14+20</f>
        <v>91.5</v>
      </c>
    </row>
    <row r="15" spans="1:7" ht="18" customHeight="1" x14ac:dyDescent="0.25">
      <c r="A15" s="1">
        <v>12</v>
      </c>
      <c r="B15" s="12" t="s">
        <v>67</v>
      </c>
      <c r="C15" s="12" t="s">
        <v>68</v>
      </c>
      <c r="D15" s="2">
        <v>11</v>
      </c>
      <c r="E15" s="11">
        <v>91</v>
      </c>
    </row>
    <row r="16" spans="1:7" ht="18" customHeight="1" x14ac:dyDescent="0.25">
      <c r="A16" s="1">
        <v>13</v>
      </c>
      <c r="B16" s="12" t="s">
        <v>26</v>
      </c>
      <c r="C16" s="12" t="s">
        <v>27</v>
      </c>
      <c r="D16" s="2">
        <v>10</v>
      </c>
      <c r="E16" s="11">
        <f>23+20+19+13+15.8</f>
        <v>90.8</v>
      </c>
    </row>
    <row r="17" spans="1:5" ht="18" customHeight="1" x14ac:dyDescent="0.25">
      <c r="A17" s="1">
        <v>14</v>
      </c>
      <c r="B17" s="12" t="s">
        <v>15</v>
      </c>
      <c r="C17" s="12" t="s">
        <v>16</v>
      </c>
      <c r="D17" s="2" t="s">
        <v>113</v>
      </c>
      <c r="E17" s="11">
        <f>24+17+20+11+18.5</f>
        <v>90.5</v>
      </c>
    </row>
    <row r="18" spans="1:5" ht="18" customHeight="1" x14ac:dyDescent="0.25">
      <c r="A18" s="1">
        <v>15</v>
      </c>
      <c r="B18" s="12" t="s">
        <v>100</v>
      </c>
      <c r="C18" s="12" t="s">
        <v>62</v>
      </c>
      <c r="D18" s="2">
        <v>9</v>
      </c>
      <c r="E18" s="11">
        <v>90</v>
      </c>
    </row>
    <row r="19" spans="1:5" ht="18" customHeight="1" x14ac:dyDescent="0.25">
      <c r="A19" s="1">
        <v>16</v>
      </c>
      <c r="B19" s="12" t="s">
        <v>36</v>
      </c>
      <c r="C19" s="12" t="s">
        <v>37</v>
      </c>
      <c r="D19" s="2" t="s">
        <v>6</v>
      </c>
      <c r="E19" s="11">
        <f>23+14+19+13.5+20</f>
        <v>89.5</v>
      </c>
    </row>
    <row r="20" spans="1:5" ht="18" customHeight="1" x14ac:dyDescent="0.25">
      <c r="A20" s="1">
        <v>17</v>
      </c>
      <c r="B20" s="12" t="s">
        <v>41</v>
      </c>
      <c r="C20" s="12" t="s">
        <v>42</v>
      </c>
      <c r="D20" s="2">
        <v>11</v>
      </c>
      <c r="E20" s="11">
        <f>20+17+18+15+19</f>
        <v>89</v>
      </c>
    </row>
    <row r="21" spans="1:5" ht="18" customHeight="1" x14ac:dyDescent="0.25">
      <c r="A21" s="1">
        <v>18</v>
      </c>
      <c r="B21" s="12" t="s">
        <v>32</v>
      </c>
      <c r="C21" s="12" t="s">
        <v>33</v>
      </c>
      <c r="D21" s="2">
        <v>10</v>
      </c>
      <c r="E21" s="11">
        <f>25+19+12+13+19</f>
        <v>88</v>
      </c>
    </row>
    <row r="22" spans="1:5" ht="18" customHeight="1" x14ac:dyDescent="0.25">
      <c r="A22" s="1">
        <v>19</v>
      </c>
      <c r="B22" s="12" t="s">
        <v>69</v>
      </c>
      <c r="C22" s="12" t="s">
        <v>42</v>
      </c>
      <c r="D22" s="2" t="s">
        <v>35</v>
      </c>
      <c r="E22" s="11">
        <v>85</v>
      </c>
    </row>
    <row r="23" spans="1:5" ht="18" customHeight="1" x14ac:dyDescent="0.25">
      <c r="A23" s="1">
        <v>20</v>
      </c>
      <c r="B23" s="12" t="s">
        <v>73</v>
      </c>
      <c r="C23" s="12" t="s">
        <v>8</v>
      </c>
      <c r="D23" s="2">
        <v>9</v>
      </c>
      <c r="E23" s="11">
        <f>25+10+20+10+19</f>
        <v>84</v>
      </c>
    </row>
    <row r="24" spans="1:5" ht="18" customHeight="1" x14ac:dyDescent="0.25">
      <c r="A24" s="1">
        <v>21</v>
      </c>
      <c r="B24" s="12" t="s">
        <v>60</v>
      </c>
      <c r="C24" s="12" t="s">
        <v>61</v>
      </c>
      <c r="D24" s="2">
        <v>11</v>
      </c>
      <c r="E24" s="11">
        <f>25+20+20+10+8</f>
        <v>83</v>
      </c>
    </row>
    <row r="25" spans="1:5" ht="18" customHeight="1" x14ac:dyDescent="0.25">
      <c r="A25" s="1">
        <v>22</v>
      </c>
      <c r="B25" s="12" t="s">
        <v>63</v>
      </c>
      <c r="C25" s="12" t="s">
        <v>61</v>
      </c>
      <c r="D25" s="2">
        <v>11</v>
      </c>
      <c r="E25" s="11">
        <v>82.5</v>
      </c>
    </row>
    <row r="26" spans="1:5" ht="18" customHeight="1" x14ac:dyDescent="0.25">
      <c r="A26" s="1">
        <v>23</v>
      </c>
      <c r="B26" s="12" t="s">
        <v>21</v>
      </c>
      <c r="C26" s="12" t="s">
        <v>13</v>
      </c>
      <c r="D26" s="2" t="s">
        <v>9</v>
      </c>
      <c r="E26" s="11">
        <f>25+17+3+20+17</f>
        <v>82</v>
      </c>
    </row>
    <row r="27" spans="1:5" ht="18" customHeight="1" x14ac:dyDescent="0.25">
      <c r="A27" s="1">
        <v>24</v>
      </c>
      <c r="B27" s="12" t="s">
        <v>38</v>
      </c>
      <c r="C27" s="12" t="s">
        <v>39</v>
      </c>
      <c r="D27" s="2" t="s">
        <v>35</v>
      </c>
      <c r="E27" s="11">
        <f>25+20+20+16</f>
        <v>81</v>
      </c>
    </row>
    <row r="28" spans="1:5" ht="18" customHeight="1" x14ac:dyDescent="0.25">
      <c r="A28" s="1">
        <v>25</v>
      </c>
      <c r="B28" s="12" t="s">
        <v>56</v>
      </c>
      <c r="C28" s="12" t="s">
        <v>105</v>
      </c>
      <c r="D28" s="2">
        <v>11</v>
      </c>
      <c r="E28" s="11">
        <f>23+19+20+18</f>
        <v>80</v>
      </c>
    </row>
    <row r="29" spans="1:5" ht="46.5" customHeight="1" x14ac:dyDescent="0.25">
      <c r="A29" s="1">
        <v>26</v>
      </c>
      <c r="B29" s="12" t="s">
        <v>70</v>
      </c>
      <c r="C29" s="15" t="s">
        <v>109</v>
      </c>
      <c r="D29" s="2">
        <v>7</v>
      </c>
      <c r="E29" s="11">
        <f>25+20+15+18</f>
        <v>78</v>
      </c>
    </row>
    <row r="30" spans="1:5" ht="18" customHeight="1" x14ac:dyDescent="0.25">
      <c r="A30" s="1">
        <v>27</v>
      </c>
      <c r="B30" s="12" t="s">
        <v>40</v>
      </c>
      <c r="C30" s="12" t="s">
        <v>13</v>
      </c>
      <c r="D30" s="2">
        <v>10</v>
      </c>
      <c r="E30" s="11">
        <f>22+20+20+15</f>
        <v>77</v>
      </c>
    </row>
    <row r="31" spans="1:5" ht="46.5" customHeight="1" x14ac:dyDescent="0.25">
      <c r="A31" s="1">
        <v>28</v>
      </c>
      <c r="B31" s="12" t="s">
        <v>78</v>
      </c>
      <c r="C31" s="15" t="s">
        <v>109</v>
      </c>
      <c r="D31" s="2">
        <v>9</v>
      </c>
      <c r="E31" s="11">
        <f>2+20+20+15+19.5</f>
        <v>76.5</v>
      </c>
    </row>
    <row r="32" spans="1:5" ht="18" customHeight="1" x14ac:dyDescent="0.25">
      <c r="A32" s="1">
        <v>29</v>
      </c>
      <c r="B32" s="12" t="s">
        <v>17</v>
      </c>
      <c r="C32" s="12" t="s">
        <v>18</v>
      </c>
      <c r="D32" s="2" t="s">
        <v>6</v>
      </c>
      <c r="E32" s="11">
        <f>23+20+18+15</f>
        <v>76</v>
      </c>
    </row>
    <row r="33" spans="1:5" ht="18" customHeight="1" x14ac:dyDescent="0.25">
      <c r="A33" s="3">
        <v>30</v>
      </c>
      <c r="B33" s="13" t="s">
        <v>48</v>
      </c>
      <c r="C33" s="13" t="s">
        <v>49</v>
      </c>
      <c r="D33" s="4" t="s">
        <v>35</v>
      </c>
      <c r="E33" s="16">
        <f>7+16+18+20+14.5</f>
        <v>75.5</v>
      </c>
    </row>
    <row r="34" spans="1:5" ht="18" customHeight="1" x14ac:dyDescent="0.25">
      <c r="A34" s="1">
        <v>31</v>
      </c>
      <c r="B34" s="12" t="s">
        <v>84</v>
      </c>
      <c r="C34" s="12" t="s">
        <v>27</v>
      </c>
      <c r="D34" s="2" t="s">
        <v>9</v>
      </c>
      <c r="E34" s="11">
        <v>75</v>
      </c>
    </row>
    <row r="35" spans="1:5" ht="18" customHeight="1" x14ac:dyDescent="0.25">
      <c r="A35" s="1">
        <v>32</v>
      </c>
      <c r="B35" s="12" t="s">
        <v>75</v>
      </c>
      <c r="C35" s="12" t="s">
        <v>27</v>
      </c>
      <c r="D35" s="2" t="s">
        <v>35</v>
      </c>
      <c r="E35" s="11">
        <v>73</v>
      </c>
    </row>
    <row r="36" spans="1:5" ht="34.5" customHeight="1" x14ac:dyDescent="0.25">
      <c r="A36" s="1">
        <v>33</v>
      </c>
      <c r="B36" s="12" t="s">
        <v>86</v>
      </c>
      <c r="C36" s="12" t="s">
        <v>103</v>
      </c>
      <c r="D36" s="2">
        <v>11</v>
      </c>
      <c r="E36" s="11">
        <v>71.5</v>
      </c>
    </row>
    <row r="37" spans="1:5" ht="18" customHeight="1" x14ac:dyDescent="0.25">
      <c r="A37" s="1">
        <v>34</v>
      </c>
      <c r="B37" s="12" t="s">
        <v>57</v>
      </c>
      <c r="C37" s="12" t="s">
        <v>52</v>
      </c>
      <c r="D37" s="2">
        <v>9</v>
      </c>
      <c r="E37" s="11">
        <f>20+19+12+19+0</f>
        <v>70</v>
      </c>
    </row>
    <row r="38" spans="1:5" ht="18" customHeight="1" x14ac:dyDescent="0.25">
      <c r="A38" s="1">
        <v>35</v>
      </c>
      <c r="B38" s="12" t="s">
        <v>89</v>
      </c>
      <c r="C38" s="12" t="s">
        <v>18</v>
      </c>
      <c r="D38" s="2" t="s">
        <v>6</v>
      </c>
      <c r="E38" s="11">
        <f>2+18+19+9+20</f>
        <v>68</v>
      </c>
    </row>
    <row r="39" spans="1:5" ht="18" customHeight="1" x14ac:dyDescent="0.25">
      <c r="A39" s="1">
        <v>36</v>
      </c>
      <c r="B39" s="12" t="s">
        <v>24</v>
      </c>
      <c r="C39" s="12" t="s">
        <v>25</v>
      </c>
      <c r="D39" s="2" t="s">
        <v>6</v>
      </c>
      <c r="E39" s="11">
        <f>20+20+19+8</f>
        <v>67</v>
      </c>
    </row>
    <row r="40" spans="1:5" ht="18" customHeight="1" x14ac:dyDescent="0.25">
      <c r="A40" s="1">
        <v>37</v>
      </c>
      <c r="B40" s="12" t="s">
        <v>51</v>
      </c>
      <c r="C40" s="12" t="s">
        <v>52</v>
      </c>
      <c r="D40" s="2" t="s">
        <v>9</v>
      </c>
      <c r="E40" s="11">
        <f>16+18+12+20</f>
        <v>66</v>
      </c>
    </row>
    <row r="41" spans="1:5" ht="18" customHeight="1" x14ac:dyDescent="0.25">
      <c r="A41" s="1">
        <v>38</v>
      </c>
      <c r="B41" s="12" t="s">
        <v>74</v>
      </c>
      <c r="C41" s="12" t="s">
        <v>13</v>
      </c>
      <c r="D41" s="2">
        <v>11</v>
      </c>
      <c r="E41" s="11">
        <v>65</v>
      </c>
    </row>
    <row r="42" spans="1:5" ht="18" customHeight="1" x14ac:dyDescent="0.25">
      <c r="A42" s="1">
        <v>39</v>
      </c>
      <c r="B42" s="12" t="s">
        <v>81</v>
      </c>
      <c r="C42" s="12" t="s">
        <v>82</v>
      </c>
      <c r="D42" s="2" t="s">
        <v>6</v>
      </c>
      <c r="E42" s="11">
        <v>64.5</v>
      </c>
    </row>
    <row r="43" spans="1:5" ht="18" customHeight="1" x14ac:dyDescent="0.25">
      <c r="A43" s="1">
        <v>40</v>
      </c>
      <c r="B43" s="12" t="s">
        <v>28</v>
      </c>
      <c r="C43" s="12" t="s">
        <v>13</v>
      </c>
      <c r="D43" s="2">
        <v>11</v>
      </c>
      <c r="E43" s="11">
        <f>25+20+10+9</f>
        <v>64</v>
      </c>
    </row>
    <row r="44" spans="1:5" ht="18" customHeight="1" x14ac:dyDescent="0.25">
      <c r="A44" s="1">
        <v>41</v>
      </c>
      <c r="B44" s="12" t="s">
        <v>22</v>
      </c>
      <c r="C44" s="12" t="s">
        <v>23</v>
      </c>
      <c r="D44" s="2" t="s">
        <v>6</v>
      </c>
      <c r="E44" s="11">
        <f>2+17+18+15+10</f>
        <v>62</v>
      </c>
    </row>
    <row r="45" spans="1:5" ht="18" customHeight="1" x14ac:dyDescent="0.25">
      <c r="A45" s="1">
        <v>42</v>
      </c>
      <c r="B45" s="12" t="s">
        <v>64</v>
      </c>
      <c r="C45" s="12" t="s">
        <v>49</v>
      </c>
      <c r="D45" s="2">
        <v>11</v>
      </c>
      <c r="E45" s="11">
        <v>60</v>
      </c>
    </row>
    <row r="46" spans="1:5" ht="18" customHeight="1" x14ac:dyDescent="0.25">
      <c r="A46" s="1">
        <v>43</v>
      </c>
      <c r="B46" s="12" t="s">
        <v>71</v>
      </c>
      <c r="C46" s="12" t="s">
        <v>101</v>
      </c>
      <c r="D46" s="2" t="s">
        <v>72</v>
      </c>
      <c r="E46" s="11">
        <v>55</v>
      </c>
    </row>
    <row r="47" spans="1:5" ht="18" customHeight="1" x14ac:dyDescent="0.25">
      <c r="A47" s="1">
        <v>44</v>
      </c>
      <c r="B47" s="12" t="s">
        <v>54</v>
      </c>
      <c r="C47" s="12" t="s">
        <v>106</v>
      </c>
      <c r="D47" s="2" t="s">
        <v>6</v>
      </c>
      <c r="E47" s="11">
        <f>21+17+15</f>
        <v>53</v>
      </c>
    </row>
    <row r="48" spans="1:5" ht="18" customHeight="1" x14ac:dyDescent="0.25">
      <c r="A48" s="1">
        <v>45</v>
      </c>
      <c r="B48" s="12" t="s">
        <v>47</v>
      </c>
      <c r="C48" s="12" t="s">
        <v>13</v>
      </c>
      <c r="D48" s="2" t="s">
        <v>46</v>
      </c>
      <c r="E48" s="11">
        <f>22+20+9</f>
        <v>51</v>
      </c>
    </row>
    <row r="49" spans="1:5" ht="18" customHeight="1" x14ac:dyDescent="0.25">
      <c r="A49" s="1">
        <v>46</v>
      </c>
      <c r="B49" s="12" t="s">
        <v>29</v>
      </c>
      <c r="C49" s="12" t="s">
        <v>13</v>
      </c>
      <c r="D49" s="2">
        <v>11</v>
      </c>
      <c r="E49" s="11">
        <f>2+20+19+9.5</f>
        <v>50.5</v>
      </c>
    </row>
    <row r="50" spans="1:5" ht="18" customHeight="1" x14ac:dyDescent="0.25">
      <c r="A50" s="1">
        <v>47</v>
      </c>
      <c r="B50" s="12" t="s">
        <v>55</v>
      </c>
      <c r="C50" s="12" t="s">
        <v>49</v>
      </c>
      <c r="D50" s="2" t="s">
        <v>6</v>
      </c>
      <c r="E50" s="11">
        <f>17+18+15</f>
        <v>50</v>
      </c>
    </row>
    <row r="51" spans="1:5" ht="18" customHeight="1" x14ac:dyDescent="0.25">
      <c r="A51" s="1">
        <v>48</v>
      </c>
      <c r="B51" s="12" t="s">
        <v>45</v>
      </c>
      <c r="C51" s="12" t="s">
        <v>13</v>
      </c>
      <c r="D51" s="2" t="s">
        <v>46</v>
      </c>
      <c r="E51" s="11">
        <f>2+17+10+20</f>
        <v>49</v>
      </c>
    </row>
    <row r="52" spans="1:5" ht="18" customHeight="1" x14ac:dyDescent="0.25">
      <c r="A52" s="1">
        <v>49</v>
      </c>
      <c r="B52" s="12" t="s">
        <v>92</v>
      </c>
      <c r="C52" s="12" t="s">
        <v>27</v>
      </c>
      <c r="D52" s="2" t="s">
        <v>35</v>
      </c>
      <c r="E52" s="11">
        <v>45</v>
      </c>
    </row>
    <row r="53" spans="1:5" ht="18" customHeight="1" x14ac:dyDescent="0.25">
      <c r="A53" s="1">
        <v>50</v>
      </c>
      <c r="B53" s="12" t="s">
        <v>99</v>
      </c>
      <c r="C53" s="12" t="s">
        <v>27</v>
      </c>
      <c r="D53" s="2">
        <v>9</v>
      </c>
      <c r="E53" s="11">
        <v>45</v>
      </c>
    </row>
    <row r="54" spans="1:5" ht="18" customHeight="1" x14ac:dyDescent="0.25">
      <c r="A54" s="1">
        <v>51</v>
      </c>
      <c r="B54" s="12" t="s">
        <v>97</v>
      </c>
      <c r="C54" s="12" t="s">
        <v>27</v>
      </c>
      <c r="D54" s="2" t="s">
        <v>35</v>
      </c>
      <c r="E54" s="11">
        <f>20+14</f>
        <v>34</v>
      </c>
    </row>
    <row r="55" spans="1:5" ht="18" customHeight="1" x14ac:dyDescent="0.25">
      <c r="A55" s="1">
        <v>52</v>
      </c>
      <c r="B55" s="12" t="s">
        <v>58</v>
      </c>
      <c r="C55" s="12" t="s">
        <v>59</v>
      </c>
      <c r="D55" s="2" t="s">
        <v>35</v>
      </c>
      <c r="E55" s="11">
        <v>30</v>
      </c>
    </row>
    <row r="56" spans="1:5" ht="18" customHeight="1" x14ac:dyDescent="0.25">
      <c r="A56" s="1">
        <v>53</v>
      </c>
      <c r="B56" s="12" t="s">
        <v>79</v>
      </c>
      <c r="C56" s="12" t="s">
        <v>27</v>
      </c>
      <c r="D56" s="2">
        <v>10</v>
      </c>
      <c r="E56" s="11">
        <v>25</v>
      </c>
    </row>
    <row r="57" spans="1:5" ht="18" customHeight="1" x14ac:dyDescent="0.25">
      <c r="A57" s="1">
        <v>54</v>
      </c>
      <c r="B57" s="12" t="s">
        <v>98</v>
      </c>
      <c r="C57" s="12" t="s">
        <v>110</v>
      </c>
      <c r="D57" s="2">
        <v>11</v>
      </c>
      <c r="E57" s="11">
        <v>20</v>
      </c>
    </row>
    <row r="58" spans="1:5" ht="18" customHeight="1" x14ac:dyDescent="0.25">
      <c r="A58" s="1">
        <v>55</v>
      </c>
      <c r="B58" s="12" t="s">
        <v>50</v>
      </c>
      <c r="C58" s="12" t="s">
        <v>111</v>
      </c>
      <c r="D58" s="2" t="s">
        <v>9</v>
      </c>
      <c r="E58" s="11">
        <f>16</f>
        <v>16</v>
      </c>
    </row>
    <row r="59" spans="1:5" ht="18" customHeight="1" x14ac:dyDescent="0.25">
      <c r="A59" s="1">
        <v>56</v>
      </c>
      <c r="B59" s="12" t="s">
        <v>7</v>
      </c>
      <c r="C59" s="12" t="s">
        <v>8</v>
      </c>
      <c r="D59" s="2" t="s">
        <v>9</v>
      </c>
      <c r="E59" s="11">
        <f>3</f>
        <v>3</v>
      </c>
    </row>
    <row r="60" spans="1:5" ht="18" customHeight="1" x14ac:dyDescent="0.25">
      <c r="A60" s="1">
        <v>57</v>
      </c>
      <c r="B60" s="12" t="s">
        <v>14</v>
      </c>
      <c r="C60" s="12" t="s">
        <v>13</v>
      </c>
      <c r="D60" s="2">
        <v>11</v>
      </c>
      <c r="E60" s="11">
        <v>2</v>
      </c>
    </row>
    <row r="61" spans="1:5" ht="18" customHeight="1" x14ac:dyDescent="0.25">
      <c r="A61" s="1">
        <v>58</v>
      </c>
      <c r="B61" s="12" t="s">
        <v>30</v>
      </c>
      <c r="C61" s="12" t="s">
        <v>31</v>
      </c>
      <c r="D61" s="2">
        <v>11</v>
      </c>
      <c r="E61" s="11">
        <f>1</f>
        <v>1</v>
      </c>
    </row>
    <row r="62" spans="1:5" ht="18" customHeight="1" x14ac:dyDescent="0.25">
      <c r="A62" s="1">
        <v>59</v>
      </c>
      <c r="B62" s="12" t="s">
        <v>80</v>
      </c>
      <c r="C62" s="12" t="s">
        <v>77</v>
      </c>
      <c r="D62" s="2" t="s">
        <v>35</v>
      </c>
      <c r="E62" s="11">
        <v>0</v>
      </c>
    </row>
    <row r="63" spans="1:5" ht="18" customHeight="1" x14ac:dyDescent="0.25">
      <c r="A63" s="1">
        <v>60</v>
      </c>
      <c r="B63" s="12" t="s">
        <v>87</v>
      </c>
      <c r="C63" s="12" t="s">
        <v>88</v>
      </c>
      <c r="D63" s="2">
        <v>10</v>
      </c>
      <c r="E63" s="11">
        <v>0</v>
      </c>
    </row>
    <row r="64" spans="1:5" ht="18" customHeight="1" x14ac:dyDescent="0.25">
      <c r="A64" s="1">
        <v>61</v>
      </c>
      <c r="B64" s="12" t="s">
        <v>90</v>
      </c>
      <c r="C64" s="12" t="s">
        <v>82</v>
      </c>
      <c r="D64" s="2">
        <v>10</v>
      </c>
      <c r="E64" s="11">
        <v>0</v>
      </c>
    </row>
    <row r="65" spans="1:5" ht="18" customHeight="1" x14ac:dyDescent="0.25">
      <c r="A65" s="1">
        <v>62</v>
      </c>
      <c r="B65" s="12" t="s">
        <v>93</v>
      </c>
      <c r="C65" s="12" t="s">
        <v>94</v>
      </c>
      <c r="D65" s="2" t="s">
        <v>9</v>
      </c>
      <c r="E65" s="11">
        <v>0</v>
      </c>
    </row>
    <row r="66" spans="1:5" ht="18" customHeight="1" x14ac:dyDescent="0.25">
      <c r="A66" s="1">
        <v>63</v>
      </c>
      <c r="B66" s="12" t="s">
        <v>96</v>
      </c>
      <c r="C66" s="12" t="s">
        <v>104</v>
      </c>
      <c r="D66" s="2">
        <v>11</v>
      </c>
      <c r="E66" s="11">
        <v>0</v>
      </c>
    </row>
    <row r="67" spans="1:5" ht="18" customHeight="1" x14ac:dyDescent="0.25">
      <c r="A67" s="1">
        <v>64</v>
      </c>
      <c r="B67" s="12" t="s">
        <v>12</v>
      </c>
      <c r="C67" s="12" t="s">
        <v>13</v>
      </c>
      <c r="D67" s="2" t="s">
        <v>6</v>
      </c>
      <c r="E67" s="11">
        <v>0</v>
      </c>
    </row>
    <row r="68" spans="1:5" ht="18" customHeight="1" x14ac:dyDescent="0.25">
      <c r="A68" s="1">
        <v>65</v>
      </c>
      <c r="B68" s="12" t="s">
        <v>53</v>
      </c>
      <c r="C68" s="12" t="s">
        <v>107</v>
      </c>
      <c r="D68" s="2" t="s">
        <v>35</v>
      </c>
      <c r="E68" s="11">
        <v>0</v>
      </c>
    </row>
  </sheetData>
  <autoFilter ref="E2:E68" xr:uid="{00000000-0009-0000-0000-000000000000}">
    <sortState ref="A5:G68">
      <sortCondition descending="1" ref="E2:E68"/>
    </sortState>
  </autoFilter>
  <mergeCells count="6">
    <mergeCell ref="B2:B3"/>
    <mergeCell ref="A1:G1"/>
    <mergeCell ref="A2:A3"/>
    <mergeCell ref="D2:D3"/>
    <mergeCell ref="E2:E3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2024-02-13T06:31:10Z</dcterms:modified>
</cp:coreProperties>
</file>